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65" activeTab="0"/>
  </bookViews>
  <sheets>
    <sheet name="CF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Молев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</commentList>
</comments>
</file>

<file path=xl/sharedStrings.xml><?xml version="1.0" encoding="utf-8"?>
<sst xmlns="http://schemas.openxmlformats.org/spreadsheetml/2006/main" count="81" uniqueCount="69">
  <si>
    <t>Тыс.Руб.</t>
  </si>
  <si>
    <t>Наименование статей</t>
  </si>
  <si>
    <t>Итого</t>
  </si>
  <si>
    <t>план</t>
  </si>
  <si>
    <t>Количество учеников в школе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</si>
  <si>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</si>
  <si>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</t>
  </si>
  <si>
    <t>Поступления от подготовительных курсов</t>
  </si>
  <si>
    <t>Прочие Поступления</t>
  </si>
  <si>
    <t>Итого поступления баготворительных взносов</t>
  </si>
  <si>
    <t>Платежи из благотворительных взносов</t>
  </si>
  <si>
    <t>Зарплата и премии учителей ( с НДФЛ)</t>
  </si>
  <si>
    <t>ЕСН от зарплаты учителей (Страховые платежи в бюджет с зарплаты)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</si>
  <si>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</si>
  <si>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</si>
  <si>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</t>
  </si>
  <si>
    <t>Расходы на учебники, пособия, тетради и литературу</t>
  </si>
  <si>
    <t>Расходы на покупку учебного инвентаря и оборудования</t>
  </si>
  <si>
    <t>Мебель</t>
  </si>
  <si>
    <t>Компьютеры и компютерное оборудование</t>
  </si>
  <si>
    <t>Интернет</t>
  </si>
  <si>
    <t>Канцтовары, расходные материалы</t>
  </si>
  <si>
    <t>Питьевая вода</t>
  </si>
  <si>
    <t>Итого расходы на инвентарь, оборудование и т.д.</t>
  </si>
  <si>
    <t>Расходы на ремонт компьютеров</t>
  </si>
  <si>
    <t>Расходы на ремонт системы безопастности</t>
  </si>
  <si>
    <t>Расходы на ремонт мебели, школьного оборудования</t>
  </si>
  <si>
    <t>Благустройство двора</t>
  </si>
  <si>
    <t>Расходы на ремонт помещений</t>
  </si>
  <si>
    <t>Итого расходы на ремонт</t>
  </si>
  <si>
    <t>Расходы на общественные мероприятия (поездки, экскурсии и т.д.)</t>
  </si>
  <si>
    <t>Расходы на уборку классов, школы и территории</t>
  </si>
  <si>
    <t>Прочие расходы</t>
  </si>
  <si>
    <t>Итого расходы на общественные мероприятия</t>
  </si>
  <si>
    <t>Аудиторские услуги</t>
  </si>
  <si>
    <t>Юридические услуги</t>
  </si>
  <si>
    <t>Консультационные услуги</t>
  </si>
  <si>
    <t>Банковское обслуживание (р/к)</t>
  </si>
  <si>
    <t>Итого управленческие расходы</t>
  </si>
  <si>
    <t>Итого на материально-техническое развитие</t>
  </si>
  <si>
    <t>Отчисления в Фонд (~ 5,5 %)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</si>
  <si>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</si>
  <si>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</si>
  <si>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</si>
  <si>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</si>
  <si>
    <t>Озеленение</t>
  </si>
  <si>
    <t>Ремонт телесети и оборудования радорубки и телецентра</t>
  </si>
  <si>
    <t>Движение денежных средств Гимназии №1505 от взносов на благотворителность 2011 - 2012</t>
  </si>
  <si>
    <t>1. Интернет  - 60 000 (по прошлому году)</t>
  </si>
  <si>
    <t>2. Питьевая вода – 63 000 (по прошлому году)</t>
  </si>
  <si>
    <t>3. Уборка помещений – 58 800 (по прошлому году)</t>
  </si>
  <si>
    <t>4. Канцтовары -  36 000 (по прошлому году)</t>
  </si>
  <si>
    <t>5. Озеленение школы (замена горшков, цветов, земли, удобрения) - 18 000 ( 66%  расходов прошлого года)</t>
  </si>
  <si>
    <t>6. Общественные мероприятия – 75 000 ( 66% расходов  прошлого года)</t>
  </si>
  <si>
    <t>7. Учебники -  25 000 (9 кл. и рабочие тетради для осн. шк.)</t>
  </si>
  <si>
    <t>8. Мелкий текущий ремонт мебели - 50000  (по расходам прошлого года)</t>
  </si>
  <si>
    <t>9. Мелкий текущий ремонт учебных помещений  - 50000 (по расходам прошлого года)</t>
  </si>
  <si>
    <t>10. Мелкий текущий ремонт  сантехники – 50000 (по прасходам прошлого года)</t>
  </si>
  <si>
    <r>
      <t xml:space="preserve">Текущий ремонт оборудования.   </t>
    </r>
    <r>
      <rPr>
        <sz val="10"/>
        <color indexed="8"/>
        <rFont val="Times New Roman"/>
        <family val="1"/>
      </rPr>
      <t xml:space="preserve">Всего 65 700 </t>
    </r>
  </si>
  <si>
    <t>1. Развитие IT оборудования. Всего  327 000</t>
  </si>
  <si>
    <r>
      <t xml:space="preserve"> </t>
    </r>
    <r>
      <rPr>
        <sz val="12"/>
        <color indexed="8"/>
        <rFont val="Times New Roman"/>
        <family val="1"/>
      </rPr>
      <t>Доукомплектование кабинетов и развитие сети.</t>
    </r>
  </si>
  <si>
    <t>-  2 телевизора (10 и 7 ) - 40000</t>
  </si>
  <si>
    <t>- дополнительный PC для каб. 23 – 18 000</t>
  </si>
  <si>
    <t>- доукомплектование кафедры естествознания до 18 комп.: 5 шт. по 16500 = 82500</t>
  </si>
  <si>
    <t>- доукомплектование кафедры общественных наук до 18 комп.  3 шт. по 17500 = 52500</t>
  </si>
  <si>
    <t>- доукомплектование кабинетов (8, 10,11,13,14,15,19,20,21,27,29,30,33) – 4 шт. по 18 000 = 72 000</t>
  </si>
  <si>
    <t>- принтер в каб. А.Я. Орловского  - 12000</t>
  </si>
  <si>
    <t>- серверная – 50000</t>
  </si>
  <si>
    <t>- принтер  4 шт. по 13 500 = 52000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</si>
</sst>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52" applyNumberFormat="1" applyFont="1" applyFill="1" applyBorder="1" applyAlignment="1" applyProtection="1">
      <alignment horizontal="left"/>
      <protection locked="0"/>
    </xf>
    <xf numFmtId="0" fontId="19" fillId="0" borderId="0" xfId="52" applyNumberFormat="1" applyFont="1" applyFill="1" applyBorder="1">
      <alignment/>
      <protection/>
    </xf>
    <xf numFmtId="0" fontId="19" fillId="0" borderId="0" xfId="52" applyNumberFormat="1" applyFont="1" applyFill="1" applyBorder="1" applyAlignment="1">
      <alignment horizontal="right"/>
      <protection/>
    </xf>
    <xf numFmtId="0" fontId="19" fillId="0" borderId="0" xfId="52" applyNumberFormat="1" applyFont="1" applyBorder="1" applyAlignment="1">
      <alignment horizontal="right"/>
      <protection/>
    </xf>
    <xf numFmtId="0" fontId="19" fillId="0" borderId="0" xfId="52" applyFont="1">
      <alignment/>
      <protection/>
    </xf>
    <xf numFmtId="0" fontId="20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right"/>
      <protection/>
    </xf>
    <xf numFmtId="0" fontId="21" fillId="0" borderId="0" xfId="52" applyNumberFormat="1" applyFont="1" applyFill="1" applyBorder="1" applyAlignment="1" applyProtection="1">
      <alignment horizontal="left"/>
      <protection locked="0"/>
    </xf>
    <xf numFmtId="0" fontId="21" fillId="0" borderId="10" xfId="52" applyNumberFormat="1" applyFont="1" applyBorder="1">
      <alignment/>
      <protection/>
    </xf>
    <xf numFmtId="17" fontId="20" fillId="0" borderId="11" xfId="52" applyNumberFormat="1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>
      <alignment horizontal="center"/>
      <protection/>
    </xf>
    <xf numFmtId="0" fontId="19" fillId="0" borderId="12" xfId="52" applyFont="1" applyBorder="1">
      <alignment/>
      <protection/>
    </xf>
    <xf numFmtId="0" fontId="20" fillId="0" borderId="13" xfId="52" applyNumberFormat="1" applyFont="1" applyFill="1" applyBorder="1" applyAlignment="1">
      <alignment horizontal="center"/>
      <protection/>
    </xf>
    <xf numFmtId="0" fontId="21" fillId="0" borderId="14" xfId="52" applyNumberFormat="1" applyFont="1" applyBorder="1">
      <alignment/>
      <protection/>
    </xf>
    <xf numFmtId="2" fontId="22" fillId="0" borderId="15" xfId="52" applyNumberFormat="1" applyFont="1" applyFill="1" applyBorder="1" applyAlignment="1">
      <alignment horizontal="center"/>
      <protection/>
    </xf>
    <xf numFmtId="2" fontId="22" fillId="20" borderId="16" xfId="52" applyNumberFormat="1" applyFont="1" applyFill="1" applyBorder="1" applyAlignment="1">
      <alignment horizontal="center"/>
      <protection/>
    </xf>
    <xf numFmtId="0" fontId="21" fillId="0" borderId="17" xfId="52" applyNumberFormat="1" applyFont="1" applyBorder="1">
      <alignment/>
      <protection/>
    </xf>
    <xf numFmtId="2" fontId="22" fillId="0" borderId="18" xfId="52" applyNumberFormat="1" applyFont="1" applyFill="1" applyBorder="1" applyAlignment="1">
      <alignment horizontal="center"/>
      <protection/>
    </xf>
    <xf numFmtId="2" fontId="22" fillId="20" borderId="19" xfId="52" applyNumberFormat="1" applyFont="1" applyFill="1" applyBorder="1" applyAlignment="1">
      <alignment horizontal="center"/>
      <protection/>
    </xf>
    <xf numFmtId="0" fontId="23" fillId="0" borderId="17" xfId="52" applyNumberFormat="1" applyFont="1" applyFill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horizontal="left"/>
      <protection/>
    </xf>
    <xf numFmtId="0" fontId="21" fillId="0" borderId="20" xfId="52" applyNumberFormat="1" applyFont="1" applyFill="1" applyBorder="1" applyAlignment="1">
      <alignment horizontal="left"/>
      <protection/>
    </xf>
    <xf numFmtId="2" fontId="24" fillId="0" borderId="21" xfId="52" applyNumberFormat="1" applyFont="1" applyFill="1" applyBorder="1" applyAlignment="1">
      <alignment horizontal="center"/>
      <protection/>
    </xf>
    <xf numFmtId="2" fontId="24" fillId="0" borderId="22" xfId="52" applyNumberFormat="1" applyFont="1" applyFill="1" applyBorder="1" applyAlignment="1">
      <alignment horizontal="center"/>
      <protection/>
    </xf>
    <xf numFmtId="2" fontId="24" fillId="0" borderId="20" xfId="52" applyNumberFormat="1" applyFont="1" applyFill="1" applyBorder="1" applyAlignment="1">
      <alignment horizontal="center"/>
      <protection/>
    </xf>
    <xf numFmtId="2" fontId="22" fillId="20" borderId="23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horizontal="left" vertical="top" wrapText="1"/>
      <protection/>
    </xf>
    <xf numFmtId="2" fontId="24" fillId="20" borderId="25" xfId="52" applyNumberFormat="1" applyFont="1" applyFill="1" applyBorder="1" applyAlignment="1">
      <alignment horizontal="center"/>
      <protection/>
    </xf>
    <xf numFmtId="2" fontId="24" fillId="20" borderId="26" xfId="52" applyNumberFormat="1" applyFont="1" applyFill="1" applyBorder="1" applyAlignment="1">
      <alignment horizontal="center"/>
      <protection/>
    </xf>
    <xf numFmtId="2" fontId="22" fillId="20" borderId="27" xfId="52" applyNumberFormat="1" applyFont="1" applyFill="1" applyBorder="1" applyAlignment="1">
      <alignment horizontal="center"/>
      <protection/>
    </xf>
    <xf numFmtId="0" fontId="23" fillId="0" borderId="14" xfId="52" applyNumberFormat="1" applyFont="1" applyFill="1" applyBorder="1" applyAlignment="1">
      <alignment horizontal="center"/>
      <protection/>
    </xf>
    <xf numFmtId="2" fontId="22" fillId="0" borderId="15" xfId="61" applyNumberFormat="1" applyFont="1" applyFill="1" applyBorder="1" applyAlignment="1">
      <alignment horizontal="center"/>
    </xf>
    <xf numFmtId="2" fontId="24" fillId="20" borderId="16" xfId="52" applyNumberFormat="1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4" xfId="52" applyNumberFormat="1" applyFont="1" applyFill="1" applyBorder="1" applyAlignment="1">
      <alignment horizontal="left" vertical="top" wrapText="1"/>
      <protection/>
    </xf>
    <xf numFmtId="2" fontId="24" fillId="0" borderId="15" xfId="61" applyNumberFormat="1" applyFont="1" applyFill="1" applyBorder="1" applyAlignment="1">
      <alignment horizontal="center"/>
    </xf>
    <xf numFmtId="0" fontId="21" fillId="0" borderId="28" xfId="52" applyNumberFormat="1" applyFont="1" applyFill="1" applyBorder="1" applyAlignment="1">
      <alignment horizontal="left" vertical="top" wrapText="1"/>
      <protection/>
    </xf>
    <xf numFmtId="2" fontId="24" fillId="0" borderId="18" xfId="61" applyNumberFormat="1" applyFont="1" applyFill="1" applyBorder="1" applyAlignment="1">
      <alignment horizontal="center"/>
    </xf>
    <xf numFmtId="0" fontId="21" fillId="0" borderId="20" xfId="52" applyNumberFormat="1" applyFont="1" applyFill="1" applyBorder="1" applyAlignment="1">
      <alignment horizontal="left" vertical="top" wrapText="1"/>
      <protection/>
    </xf>
    <xf numFmtId="2" fontId="24" fillId="20" borderId="25" xfId="61" applyNumberFormat="1" applyFont="1" applyFill="1" applyBorder="1" applyAlignment="1">
      <alignment horizontal="center"/>
    </xf>
    <xf numFmtId="2" fontId="22" fillId="20" borderId="27" xfId="61" applyNumberFormat="1" applyFont="1" applyFill="1" applyBorder="1" applyAlignment="1">
      <alignment horizontal="center"/>
    </xf>
    <xf numFmtId="0" fontId="21" fillId="0" borderId="17" xfId="52" applyNumberFormat="1" applyFont="1" applyFill="1" applyBorder="1" applyAlignment="1">
      <alignment horizontal="left" vertical="top" wrapText="1"/>
      <protection/>
    </xf>
    <xf numFmtId="2" fontId="24" fillId="20" borderId="18" xfId="52" applyNumberFormat="1" applyFont="1" applyFill="1" applyBorder="1" applyAlignment="1">
      <alignment horizontal="center"/>
      <protection/>
    </xf>
    <xf numFmtId="2" fontId="22" fillId="0" borderId="18" xfId="61" applyNumberFormat="1" applyFont="1" applyFill="1" applyBorder="1" applyAlignment="1">
      <alignment horizontal="center"/>
    </xf>
    <xf numFmtId="2" fontId="22" fillId="0" borderId="29" xfId="61" applyNumberFormat="1" applyFont="1" applyFill="1" applyBorder="1" applyAlignment="1">
      <alignment horizontal="center"/>
    </xf>
    <xf numFmtId="2" fontId="24" fillId="0" borderId="29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 applyAlignment="1">
      <alignment vertical="top" wrapText="1"/>
      <protection/>
    </xf>
    <xf numFmtId="2" fontId="22" fillId="20" borderId="25" xfId="61" applyNumberFormat="1" applyFont="1" applyFill="1" applyBorder="1" applyAlignment="1">
      <alignment horizontal="center"/>
    </xf>
    <xf numFmtId="2" fontId="24" fillId="20" borderId="19" xfId="52" applyNumberFormat="1" applyFont="1" applyFill="1" applyBorder="1" applyAlignment="1">
      <alignment horizontal="center"/>
      <protection/>
    </xf>
    <xf numFmtId="2" fontId="24" fillId="0" borderId="14" xfId="61" applyNumberFormat="1" applyFont="1" applyFill="1" applyBorder="1" applyAlignment="1">
      <alignment horizontal="center"/>
    </xf>
    <xf numFmtId="2" fontId="24" fillId="0" borderId="18" xfId="52" applyNumberFormat="1" applyFont="1" applyBorder="1" applyAlignment="1">
      <alignment horizontal="center"/>
      <protection/>
    </xf>
    <xf numFmtId="2" fontId="24" fillId="0" borderId="17" xfId="52" applyNumberFormat="1" applyFont="1" applyBorder="1" applyAlignment="1">
      <alignment horizontal="center"/>
      <protection/>
    </xf>
    <xf numFmtId="2" fontId="24" fillId="0" borderId="30" xfId="52" applyNumberFormat="1" applyFont="1" applyFill="1" applyBorder="1" applyAlignment="1">
      <alignment horizontal="center"/>
      <protection/>
    </xf>
    <xf numFmtId="2" fontId="24" fillId="0" borderId="15" xfId="52" applyNumberFormat="1" applyFont="1" applyFill="1" applyBorder="1" applyAlignment="1">
      <alignment horizontal="center"/>
      <protection/>
    </xf>
    <xf numFmtId="2" fontId="24" fillId="0" borderId="15" xfId="52" applyNumberFormat="1" applyFont="1" applyBorder="1" applyAlignment="1">
      <alignment horizontal="center"/>
      <protection/>
    </xf>
    <xf numFmtId="2" fontId="24" fillId="0" borderId="14" xfId="52" applyNumberFormat="1" applyFont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vertical="top" wrapText="1"/>
      <protection/>
    </xf>
    <xf numFmtId="2" fontId="24" fillId="0" borderId="28" xfId="61" applyNumberFormat="1" applyFont="1" applyFill="1" applyBorder="1" applyAlignment="1">
      <alignment horizontal="center"/>
    </xf>
    <xf numFmtId="2" fontId="24" fillId="20" borderId="31" xfId="52" applyNumberFormat="1" applyFont="1" applyFill="1" applyBorder="1" applyAlignment="1">
      <alignment horizontal="center"/>
      <protection/>
    </xf>
    <xf numFmtId="0" fontId="24" fillId="0" borderId="20" xfId="52" applyNumberFormat="1" applyFont="1" applyFill="1" applyBorder="1" applyAlignment="1">
      <alignment vertical="top" wrapText="1"/>
      <protection/>
    </xf>
    <xf numFmtId="2" fontId="24" fillId="20" borderId="32" xfId="61" applyNumberFormat="1" applyFont="1" applyFill="1" applyBorder="1" applyAlignment="1">
      <alignment horizontal="center"/>
    </xf>
    <xf numFmtId="2" fontId="24" fillId="20" borderId="26" xfId="61" applyNumberFormat="1" applyFont="1" applyFill="1" applyBorder="1" applyAlignment="1">
      <alignment horizontal="center"/>
    </xf>
    <xf numFmtId="2" fontId="24" fillId="0" borderId="18" xfId="61" applyNumberFormat="1" applyFont="1" applyFill="1" applyBorder="1" applyAlignment="1" applyProtection="1">
      <alignment horizontal="center"/>
      <protection locked="0"/>
    </xf>
    <xf numFmtId="0" fontId="21" fillId="0" borderId="18" xfId="52" applyNumberFormat="1" applyFont="1" applyFill="1" applyBorder="1" applyAlignment="1">
      <alignment vertical="top" wrapText="1"/>
      <protection/>
    </xf>
    <xf numFmtId="0" fontId="21" fillId="0" borderId="20" xfId="52" applyNumberFormat="1" applyFont="1" applyFill="1" applyBorder="1" applyAlignment="1">
      <alignment vertical="top" wrapText="1"/>
      <protection/>
    </xf>
    <xf numFmtId="2" fontId="24" fillId="0" borderId="22" xfId="61" applyNumberFormat="1" applyFont="1" applyFill="1" applyBorder="1" applyAlignment="1">
      <alignment horizontal="center"/>
    </xf>
    <xf numFmtId="0" fontId="25" fillId="0" borderId="27" xfId="52" applyNumberFormat="1" applyFont="1" applyFill="1" applyBorder="1" applyAlignment="1">
      <alignment vertical="top" wrapText="1"/>
      <protection/>
    </xf>
    <xf numFmtId="2" fontId="24" fillId="20" borderId="27" xfId="61" applyNumberFormat="1" applyFont="1" applyFill="1" applyBorder="1" applyAlignment="1">
      <alignment horizontal="center"/>
    </xf>
    <xf numFmtId="0" fontId="25" fillId="0" borderId="33" xfId="52" applyNumberFormat="1" applyFont="1" applyFill="1" applyBorder="1" applyAlignment="1">
      <alignment vertical="top" wrapText="1"/>
      <protection/>
    </xf>
    <xf numFmtId="1" fontId="24" fillId="20" borderId="25" xfId="61" applyNumberFormat="1" applyFont="1" applyFill="1" applyBorder="1" applyAlignment="1">
      <alignment horizontal="center"/>
    </xf>
    <xf numFmtId="1" fontId="24" fillId="20" borderId="27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>
      <alignment/>
      <protection/>
    </xf>
    <xf numFmtId="0" fontId="22" fillId="0" borderId="24" xfId="52" applyNumberFormat="1" applyFont="1" applyFill="1" applyBorder="1" applyAlignment="1">
      <alignment wrapText="1"/>
      <protection/>
    </xf>
    <xf numFmtId="0" fontId="26" fillId="0" borderId="24" xfId="52" applyNumberFormat="1" applyFont="1" applyFill="1" applyBorder="1" applyAlignment="1">
      <alignment wrapText="1"/>
      <protection/>
    </xf>
    <xf numFmtId="1" fontId="24" fillId="22" borderId="25" xfId="61" applyNumberFormat="1" applyFont="1" applyFill="1" applyBorder="1" applyAlignment="1">
      <alignment horizontal="center"/>
    </xf>
    <xf numFmtId="1" fontId="24" fillId="20" borderId="32" xfId="52" applyNumberFormat="1" applyFont="1" applyFill="1" applyBorder="1" applyAlignment="1">
      <alignment horizontal="center"/>
      <protection/>
    </xf>
    <xf numFmtId="1" fontId="24" fillId="20" borderId="25" xfId="52" applyNumberFormat="1" applyFont="1" applyFill="1" applyBorder="1" applyAlignment="1">
      <alignment horizontal="center"/>
      <protection/>
    </xf>
    <xf numFmtId="1" fontId="24" fillId="20" borderId="26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wrapText="1"/>
      <protection/>
    </xf>
    <xf numFmtId="1" fontId="24" fillId="20" borderId="34" xfId="61" applyNumberFormat="1" applyFont="1" applyFill="1" applyBorder="1" applyAlignment="1">
      <alignment horizontal="center"/>
    </xf>
    <xf numFmtId="1" fontId="24" fillId="20" borderId="32" xfId="61" applyNumberFormat="1" applyFont="1" applyFill="1" applyBorder="1" applyAlignment="1">
      <alignment horizontal="center"/>
    </xf>
    <xf numFmtId="1" fontId="24" fillId="20" borderId="35" xfId="61" applyNumberFormat="1" applyFont="1" applyFill="1" applyBorder="1" applyAlignment="1">
      <alignment horizontal="center"/>
    </xf>
    <xf numFmtId="4" fontId="19" fillId="0" borderId="0" xfId="52" applyNumberFormat="1" applyFont="1">
      <alignment/>
      <protection/>
    </xf>
    <xf numFmtId="1" fontId="19" fillId="0" borderId="0" xfId="61" applyNumberFormat="1" applyFont="1" applyFill="1" applyBorder="1" applyAlignment="1">
      <alignment horizontal="center"/>
    </xf>
    <xf numFmtId="2" fontId="24" fillId="0" borderId="15" xfId="52" applyNumberFormat="1" applyFont="1" applyFill="1" applyBorder="1" applyAlignment="1">
      <alignment horizontal="center"/>
      <protection/>
    </xf>
    <xf numFmtId="2" fontId="24" fillId="0" borderId="15" xfId="61" applyNumberFormat="1" applyFont="1" applyFill="1" applyBorder="1" applyAlignment="1">
      <alignment horizontal="center"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31" fillId="0" borderId="0" xfId="0" applyFont="1" applyAlignment="1">
      <alignment horizontal="left" indent="2"/>
    </xf>
    <xf numFmtId="2" fontId="22" fillId="0" borderId="30" xfId="61" applyNumberFormat="1" applyFont="1" applyFill="1" applyBorder="1" applyAlignment="1">
      <alignment horizontal="center"/>
    </xf>
    <xf numFmtId="2" fontId="22" fillId="0" borderId="36" xfId="52" applyNumberFormat="1" applyFont="1" applyFill="1" applyBorder="1" applyAlignment="1">
      <alignment horizontal="center"/>
      <protection/>
    </xf>
    <xf numFmtId="2" fontId="22" fillId="0" borderId="18" xfId="52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3">
      <selection activeCell="B4" sqref="B4:M4"/>
    </sheetView>
  </sheetViews>
  <sheetFormatPr defaultColWidth="9.140625" defaultRowHeight="15"/>
  <cols>
    <col min="1" max="1" width="68.8515625" style="5" customWidth="1"/>
    <col min="2" max="2" width="7.28125" style="5" bestFit="1" customWidth="1"/>
    <col min="3" max="3" width="9.57421875" style="5" bestFit="1" customWidth="1"/>
    <col min="4" max="5" width="7.28125" style="5" bestFit="1" customWidth="1"/>
    <col min="6" max="6" width="9.57421875" style="5" bestFit="1" customWidth="1"/>
    <col min="7" max="9" width="7.28125" style="5" bestFit="1" customWidth="1"/>
    <col min="10" max="10" width="9.00390625" style="5" customWidth="1"/>
    <col min="11" max="13" width="7.28125" style="5" bestFit="1" customWidth="1"/>
    <col min="14" max="14" width="8.421875" style="5" bestFit="1" customWidth="1"/>
    <col min="15" max="16384" width="9.140625" style="5" customWidth="1"/>
  </cols>
  <sheetData>
    <row r="1" spans="1:7" ht="15.75" customHeight="1">
      <c r="A1" s="1" t="s">
        <v>47</v>
      </c>
      <c r="B1" s="2"/>
      <c r="C1" s="2"/>
      <c r="D1" s="2"/>
      <c r="E1" s="3"/>
      <c r="F1" s="2"/>
      <c r="G1" s="4"/>
    </row>
    <row r="2" spans="1:7" ht="19.5">
      <c r="A2" s="1" t="s">
        <v>0</v>
      </c>
      <c r="B2" s="6"/>
      <c r="C2" s="7"/>
      <c r="D2" s="3"/>
      <c r="E2" s="3"/>
      <c r="F2" s="7"/>
      <c r="G2" s="4"/>
    </row>
    <row r="3" spans="1:7" ht="15.75" thickBot="1">
      <c r="A3" s="8"/>
      <c r="B3" s="6"/>
      <c r="C3" s="7"/>
      <c r="D3" s="3"/>
      <c r="E3" s="3"/>
      <c r="F3" s="7"/>
      <c r="G3" s="4"/>
    </row>
    <row r="4" spans="1:14" ht="15">
      <c r="A4" s="9" t="s">
        <v>1</v>
      </c>
      <c r="B4" s="10">
        <v>40787</v>
      </c>
      <c r="C4" s="10">
        <v>40817</v>
      </c>
      <c r="D4" s="10">
        <v>40848</v>
      </c>
      <c r="E4" s="10">
        <v>40878</v>
      </c>
      <c r="F4" s="10">
        <v>40909</v>
      </c>
      <c r="G4" s="10">
        <v>40940</v>
      </c>
      <c r="H4" s="10">
        <v>40969</v>
      </c>
      <c r="I4" s="10">
        <v>41000</v>
      </c>
      <c r="J4" s="10">
        <v>41030</v>
      </c>
      <c r="K4" s="10">
        <v>41061</v>
      </c>
      <c r="L4" s="10">
        <v>41091</v>
      </c>
      <c r="M4" s="10">
        <v>41122</v>
      </c>
      <c r="N4" s="11" t="s">
        <v>2</v>
      </c>
    </row>
    <row r="5" spans="1:14" ht="13.5" thickBot="1">
      <c r="A5" s="12"/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  <c r="M5" s="13" t="s">
        <v>3</v>
      </c>
      <c r="N5" s="13" t="s">
        <v>3</v>
      </c>
    </row>
    <row r="6" spans="1:14" ht="15.75">
      <c r="A6" s="14" t="s">
        <v>4</v>
      </c>
      <c r="B6" s="15">
        <v>390</v>
      </c>
      <c r="C6" s="15">
        <v>390</v>
      </c>
      <c r="D6" s="15">
        <v>390</v>
      </c>
      <c r="E6" s="15">
        <v>390</v>
      </c>
      <c r="F6" s="15">
        <v>390</v>
      </c>
      <c r="G6" s="15">
        <v>390</v>
      </c>
      <c r="H6" s="15">
        <v>390</v>
      </c>
      <c r="I6" s="15">
        <v>390</v>
      </c>
      <c r="J6" s="15">
        <v>390</v>
      </c>
      <c r="K6" s="15">
        <v>390</v>
      </c>
      <c r="L6" s="15">
        <v>390</v>
      </c>
      <c r="M6" s="15">
        <v>390</v>
      </c>
      <c r="N6" s="16"/>
    </row>
    <row r="7" spans="1:14" ht="15.75">
      <c r="A7" s="17" t="s">
        <v>5</v>
      </c>
      <c r="B7" s="18">
        <v>1.8</v>
      </c>
      <c r="C7" s="18">
        <v>1.8</v>
      </c>
      <c r="D7" s="18">
        <v>1.8</v>
      </c>
      <c r="E7" s="18">
        <v>1.8</v>
      </c>
      <c r="F7" s="18">
        <v>1.8</v>
      </c>
      <c r="G7" s="18">
        <v>1.8</v>
      </c>
      <c r="H7" s="18">
        <v>1.8</v>
      </c>
      <c r="I7" s="18">
        <v>1.8</v>
      </c>
      <c r="J7" s="18">
        <v>1.8</v>
      </c>
      <c r="K7" s="18">
        <v>0</v>
      </c>
      <c r="L7" s="18">
        <v>0</v>
      </c>
      <c r="M7" s="18">
        <v>0</v>
      </c>
      <c r="N7" s="19"/>
    </row>
    <row r="8" spans="1:14" ht="15.75">
      <c r="A8" s="20" t="s">
        <v>6</v>
      </c>
      <c r="B8" s="18">
        <f>B6*B7</f>
        <v>702</v>
      </c>
      <c r="C8" s="18">
        <f aca="true" t="shared" si="0" ref="C8:M8">C6*C7</f>
        <v>702</v>
      </c>
      <c r="D8" s="18">
        <f t="shared" si="0"/>
        <v>702</v>
      </c>
      <c r="E8" s="18">
        <f t="shared" si="0"/>
        <v>702</v>
      </c>
      <c r="F8" s="18">
        <f t="shared" si="0"/>
        <v>702</v>
      </c>
      <c r="G8" s="18">
        <f t="shared" si="0"/>
        <v>702</v>
      </c>
      <c r="H8" s="18">
        <f t="shared" si="0"/>
        <v>702</v>
      </c>
      <c r="I8" s="18">
        <f t="shared" si="0"/>
        <v>702</v>
      </c>
      <c r="J8" s="18">
        <f t="shared" si="0"/>
        <v>702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9">
        <f>SUM(B8:M8)</f>
        <v>6318</v>
      </c>
    </row>
    <row r="9" spans="1:14" ht="15.75">
      <c r="A9" s="21" t="s">
        <v>7</v>
      </c>
      <c r="B9" s="18">
        <v>0</v>
      </c>
      <c r="C9" s="18">
        <v>0</v>
      </c>
      <c r="D9" s="18">
        <v>0</v>
      </c>
      <c r="E9" s="18">
        <v>0</v>
      </c>
      <c r="F9" s="18">
        <v>400</v>
      </c>
      <c r="G9" s="18">
        <v>0</v>
      </c>
      <c r="H9" s="18">
        <v>0</v>
      </c>
      <c r="I9" s="18">
        <v>0</v>
      </c>
      <c r="J9" s="18">
        <v>400</v>
      </c>
      <c r="K9" s="18">
        <v>0</v>
      </c>
      <c r="L9" s="18">
        <v>0</v>
      </c>
      <c r="M9" s="18">
        <v>0</v>
      </c>
      <c r="N9" s="19">
        <f>SUM(B9:M9)</f>
        <v>800</v>
      </c>
    </row>
    <row r="10" spans="1:14" ht="16.5" thickBot="1">
      <c r="A10" s="22" t="s">
        <v>8</v>
      </c>
      <c r="B10" s="1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>
        <f>SUM(B10:M10)</f>
        <v>0</v>
      </c>
    </row>
    <row r="11" spans="1:14" ht="19.5" thickBot="1">
      <c r="A11" s="27" t="s">
        <v>9</v>
      </c>
      <c r="B11" s="28">
        <f>SUM(B8:B10)</f>
        <v>702</v>
      </c>
      <c r="C11" s="28">
        <f aca="true" t="shared" si="1" ref="C11:M11">SUM(C8:C10)</f>
        <v>702</v>
      </c>
      <c r="D11" s="28">
        <f t="shared" si="1"/>
        <v>702</v>
      </c>
      <c r="E11" s="28">
        <f t="shared" si="1"/>
        <v>702</v>
      </c>
      <c r="F11" s="28">
        <f t="shared" si="1"/>
        <v>1102</v>
      </c>
      <c r="G11" s="28">
        <f t="shared" si="1"/>
        <v>702</v>
      </c>
      <c r="H11" s="28">
        <f t="shared" si="1"/>
        <v>702</v>
      </c>
      <c r="I11" s="28">
        <f t="shared" si="1"/>
        <v>702</v>
      </c>
      <c r="J11" s="28">
        <f t="shared" si="1"/>
        <v>1102</v>
      </c>
      <c r="K11" s="28">
        <f t="shared" si="1"/>
        <v>0</v>
      </c>
      <c r="L11" s="28">
        <f t="shared" si="1"/>
        <v>0</v>
      </c>
      <c r="M11" s="29">
        <f t="shared" si="1"/>
        <v>0</v>
      </c>
      <c r="N11" s="30">
        <f>SUM(N8:N10)</f>
        <v>7118</v>
      </c>
    </row>
    <row r="12" spans="1:14" s="34" customFormat="1" ht="15.75">
      <c r="A12" s="31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f>SUM(B12:M12)</f>
        <v>0</v>
      </c>
    </row>
    <row r="13" spans="1:14" ht="15.75">
      <c r="A13" s="35" t="s">
        <v>11</v>
      </c>
      <c r="B13" s="32">
        <f>294</f>
        <v>294</v>
      </c>
      <c r="C13" s="32">
        <v>294</v>
      </c>
      <c r="D13" s="32">
        <v>294</v>
      </c>
      <c r="E13" s="32">
        <v>294</v>
      </c>
      <c r="F13" s="32">
        <v>294</v>
      </c>
      <c r="G13" s="32">
        <v>294</v>
      </c>
      <c r="H13" s="32">
        <v>294</v>
      </c>
      <c r="I13" s="32">
        <v>294</v>
      </c>
      <c r="J13" s="32">
        <v>294</v>
      </c>
      <c r="K13" s="32">
        <v>294</v>
      </c>
      <c r="L13" s="32">
        <v>294</v>
      </c>
      <c r="M13" s="32">
        <v>294</v>
      </c>
      <c r="N13" s="33">
        <f>SUM(B13:M13)</f>
        <v>3528</v>
      </c>
    </row>
    <row r="14" spans="1:14" ht="15.75">
      <c r="A14" s="37" t="s">
        <v>12</v>
      </c>
      <c r="B14" s="44">
        <f>B13*0.13</f>
        <v>38.22</v>
      </c>
      <c r="C14" s="44">
        <f aca="true" t="shared" si="2" ref="C14:M14">C13*0.13</f>
        <v>38.22</v>
      </c>
      <c r="D14" s="44">
        <f t="shared" si="2"/>
        <v>38.22</v>
      </c>
      <c r="E14" s="44">
        <f t="shared" si="2"/>
        <v>38.22</v>
      </c>
      <c r="F14" s="44">
        <f t="shared" si="2"/>
        <v>38.22</v>
      </c>
      <c r="G14" s="44">
        <f t="shared" si="2"/>
        <v>38.22</v>
      </c>
      <c r="H14" s="44">
        <f t="shared" si="2"/>
        <v>38.22</v>
      </c>
      <c r="I14" s="44">
        <f t="shared" si="2"/>
        <v>38.22</v>
      </c>
      <c r="J14" s="44">
        <f t="shared" si="2"/>
        <v>38.22</v>
      </c>
      <c r="K14" s="44">
        <f t="shared" si="2"/>
        <v>38.22</v>
      </c>
      <c r="L14" s="44">
        <f t="shared" si="2"/>
        <v>38.22</v>
      </c>
      <c r="M14" s="44">
        <f t="shared" si="2"/>
        <v>38.22</v>
      </c>
      <c r="N14" s="33">
        <f>SUM(B14:M14)</f>
        <v>458.6400000000001</v>
      </c>
    </row>
    <row r="15" spans="1:14" ht="15.75">
      <c r="A15" s="37" t="s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3">
        <f>SUM(B15:M15)</f>
        <v>0</v>
      </c>
    </row>
    <row r="16" spans="1:14" ht="16.5" thickBot="1">
      <c r="A16" s="39" t="s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3">
        <f>SUM(B16:M16)</f>
        <v>0</v>
      </c>
    </row>
    <row r="17" spans="1:14" ht="19.5" thickBot="1">
      <c r="A17" s="27" t="s">
        <v>15</v>
      </c>
      <c r="B17" s="40">
        <f>SUM(B12:B16)</f>
        <v>332.22</v>
      </c>
      <c r="C17" s="40">
        <f aca="true" t="shared" si="3" ref="C17:M17">SUM(C12:C16)</f>
        <v>332.22</v>
      </c>
      <c r="D17" s="40">
        <f t="shared" si="3"/>
        <v>332.22</v>
      </c>
      <c r="E17" s="40">
        <f t="shared" si="3"/>
        <v>332.22</v>
      </c>
      <c r="F17" s="40">
        <f t="shared" si="3"/>
        <v>332.22</v>
      </c>
      <c r="G17" s="40">
        <f t="shared" si="3"/>
        <v>332.22</v>
      </c>
      <c r="H17" s="40">
        <f t="shared" si="3"/>
        <v>332.22</v>
      </c>
      <c r="I17" s="40">
        <f t="shared" si="3"/>
        <v>332.22</v>
      </c>
      <c r="J17" s="40">
        <f t="shared" si="3"/>
        <v>332.22</v>
      </c>
      <c r="K17" s="40">
        <f t="shared" si="3"/>
        <v>332.22</v>
      </c>
      <c r="L17" s="40">
        <f t="shared" si="3"/>
        <v>332.22</v>
      </c>
      <c r="M17" s="40">
        <f t="shared" si="3"/>
        <v>332.22</v>
      </c>
      <c r="N17" s="41">
        <f>SUM(N12:N16)</f>
        <v>3986.6400000000003</v>
      </c>
    </row>
    <row r="18" spans="1:14" ht="15.75">
      <c r="A18" s="35" t="s">
        <v>16</v>
      </c>
      <c r="B18" s="32">
        <v>25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f aca="true" t="shared" si="4" ref="N18:N24">SUM(B18:M18)</f>
        <v>25</v>
      </c>
    </row>
    <row r="19" spans="1:14" ht="15.75">
      <c r="A19" s="42" t="s">
        <v>17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3">
        <f t="shared" si="4"/>
        <v>0</v>
      </c>
    </row>
    <row r="20" spans="1:14" ht="15.75">
      <c r="A20" s="35" t="s">
        <v>18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3">
        <f t="shared" si="4"/>
        <v>0</v>
      </c>
    </row>
    <row r="21" spans="1:14" ht="15.75">
      <c r="A21" s="35" t="s">
        <v>19</v>
      </c>
      <c r="B21" s="36">
        <v>0</v>
      </c>
      <c r="C21" s="32">
        <v>104</v>
      </c>
      <c r="D21" s="32">
        <v>102</v>
      </c>
      <c r="E21" s="32">
        <v>101</v>
      </c>
      <c r="F21" s="32">
        <v>72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3">
        <f t="shared" si="4"/>
        <v>379</v>
      </c>
    </row>
    <row r="22" spans="1:14" ht="15.75">
      <c r="A22" s="35" t="s">
        <v>20</v>
      </c>
      <c r="B22" s="44">
        <v>4.9</v>
      </c>
      <c r="C22" s="44">
        <v>4.9</v>
      </c>
      <c r="D22" s="44">
        <v>4.9</v>
      </c>
      <c r="E22" s="44">
        <v>4.9</v>
      </c>
      <c r="F22" s="44">
        <v>4.9</v>
      </c>
      <c r="G22" s="44">
        <v>4.9</v>
      </c>
      <c r="H22" s="44">
        <v>4.9</v>
      </c>
      <c r="I22" s="44">
        <v>4.9</v>
      </c>
      <c r="J22" s="44">
        <v>4.9</v>
      </c>
      <c r="K22" s="44">
        <v>4.9</v>
      </c>
      <c r="L22" s="44">
        <v>4.9</v>
      </c>
      <c r="M22" s="44">
        <v>4.9</v>
      </c>
      <c r="N22" s="43">
        <f t="shared" si="4"/>
        <v>58.79999999999999</v>
      </c>
    </row>
    <row r="23" spans="1:14" ht="15.75">
      <c r="A23" s="35" t="s">
        <v>21</v>
      </c>
      <c r="B23" s="32">
        <v>4</v>
      </c>
      <c r="C23" s="32">
        <v>4</v>
      </c>
      <c r="D23" s="32">
        <v>4</v>
      </c>
      <c r="E23" s="32">
        <v>4</v>
      </c>
      <c r="F23" s="32">
        <v>4</v>
      </c>
      <c r="G23" s="32">
        <v>4</v>
      </c>
      <c r="H23" s="32">
        <v>4</v>
      </c>
      <c r="I23" s="32">
        <v>4</v>
      </c>
      <c r="J23" s="32">
        <v>4</v>
      </c>
      <c r="K23" s="36">
        <v>0</v>
      </c>
      <c r="L23" s="36">
        <v>0</v>
      </c>
      <c r="M23" s="36">
        <v>0</v>
      </c>
      <c r="N23" s="33">
        <f t="shared" si="4"/>
        <v>36</v>
      </c>
    </row>
    <row r="24" spans="1:14" ht="16.5" thickBot="1">
      <c r="A24" s="37" t="s">
        <v>22</v>
      </c>
      <c r="B24" s="45">
        <v>7</v>
      </c>
      <c r="C24" s="45">
        <v>7</v>
      </c>
      <c r="D24" s="45">
        <v>7</v>
      </c>
      <c r="E24" s="45">
        <v>7</v>
      </c>
      <c r="F24" s="45">
        <v>7</v>
      </c>
      <c r="G24" s="45">
        <v>7</v>
      </c>
      <c r="H24" s="45">
        <v>7</v>
      </c>
      <c r="I24" s="45">
        <v>7</v>
      </c>
      <c r="J24" s="45">
        <v>7</v>
      </c>
      <c r="K24" s="46">
        <v>0</v>
      </c>
      <c r="L24" s="46">
        <v>0</v>
      </c>
      <c r="M24" s="46">
        <v>0</v>
      </c>
      <c r="N24" s="33">
        <f t="shared" si="4"/>
        <v>63</v>
      </c>
    </row>
    <row r="25" spans="1:14" ht="19.5" thickBot="1">
      <c r="A25" s="47" t="s">
        <v>23</v>
      </c>
      <c r="B25" s="40">
        <f>SUM(B18:B24)</f>
        <v>40.9</v>
      </c>
      <c r="C25" s="40">
        <f aca="true" t="shared" si="5" ref="C25:N25">SUM(C18:C24)</f>
        <v>119.9</v>
      </c>
      <c r="D25" s="40">
        <f t="shared" si="5"/>
        <v>117.9</v>
      </c>
      <c r="E25" s="40">
        <f t="shared" si="5"/>
        <v>116.9</v>
      </c>
      <c r="F25" s="40">
        <f t="shared" si="5"/>
        <v>87.9</v>
      </c>
      <c r="G25" s="40">
        <f t="shared" si="5"/>
        <v>15.9</v>
      </c>
      <c r="H25" s="40">
        <f t="shared" si="5"/>
        <v>15.9</v>
      </c>
      <c r="I25" s="40">
        <f t="shared" si="5"/>
        <v>15.9</v>
      </c>
      <c r="J25" s="40">
        <f t="shared" si="5"/>
        <v>15.9</v>
      </c>
      <c r="K25" s="40">
        <f t="shared" si="5"/>
        <v>4.9</v>
      </c>
      <c r="L25" s="40">
        <f t="shared" si="5"/>
        <v>4.9</v>
      </c>
      <c r="M25" s="40">
        <f t="shared" si="5"/>
        <v>4.9</v>
      </c>
      <c r="N25" s="48">
        <f t="shared" si="5"/>
        <v>561.8</v>
      </c>
    </row>
    <row r="26" spans="1:14" ht="15.75">
      <c r="A26" s="35" t="s">
        <v>24</v>
      </c>
      <c r="B26" s="32">
        <v>42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49">
        <f aca="true" t="shared" si="6" ref="N26:N31">SUM(B26:M26)</f>
        <v>42</v>
      </c>
    </row>
    <row r="27" spans="1:14" ht="15.75">
      <c r="A27" s="42" t="s">
        <v>25</v>
      </c>
      <c r="B27" s="36">
        <v>0</v>
      </c>
      <c r="C27" s="36">
        <v>0</v>
      </c>
      <c r="D27" s="36">
        <v>0</v>
      </c>
      <c r="E27" s="36">
        <v>0</v>
      </c>
      <c r="F27" s="8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9">
        <f t="shared" si="6"/>
        <v>0</v>
      </c>
    </row>
    <row r="28" spans="1:14" ht="15.75">
      <c r="A28" s="42" t="s">
        <v>46</v>
      </c>
      <c r="B28" s="36">
        <v>0</v>
      </c>
      <c r="C28" s="91">
        <v>29.7</v>
      </c>
      <c r="D28" s="36">
        <v>0</v>
      </c>
      <c r="E28" s="36">
        <v>0</v>
      </c>
      <c r="F28" s="36">
        <v>0</v>
      </c>
      <c r="G28" s="8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50">
        <v>0</v>
      </c>
      <c r="N28" s="49">
        <f t="shared" si="6"/>
        <v>29.7</v>
      </c>
    </row>
    <row r="29" spans="1:14" ht="15.75">
      <c r="A29" s="42" t="s">
        <v>26</v>
      </c>
      <c r="B29" s="32">
        <v>10</v>
      </c>
      <c r="C29" s="92">
        <v>10</v>
      </c>
      <c r="D29" s="44">
        <v>10</v>
      </c>
      <c r="E29" s="18">
        <v>10</v>
      </c>
      <c r="F29" s="44">
        <v>10</v>
      </c>
      <c r="G29" s="18">
        <v>10</v>
      </c>
      <c r="H29" s="32">
        <v>10</v>
      </c>
      <c r="I29" s="32">
        <v>10</v>
      </c>
      <c r="J29" s="32">
        <v>10</v>
      </c>
      <c r="K29" s="93">
        <v>10</v>
      </c>
      <c r="L29" s="51">
        <v>0</v>
      </c>
      <c r="M29" s="52">
        <v>0</v>
      </c>
      <c r="N29" s="49">
        <f t="shared" si="6"/>
        <v>100</v>
      </c>
    </row>
    <row r="30" spans="1:14" ht="15.75">
      <c r="A30" s="42" t="s">
        <v>27</v>
      </c>
      <c r="B30" s="36">
        <v>0</v>
      </c>
      <c r="C30" s="53">
        <v>0</v>
      </c>
      <c r="D30" s="36">
        <v>0</v>
      </c>
      <c r="E30" s="54">
        <v>0</v>
      </c>
      <c r="F30" s="36">
        <v>0</v>
      </c>
      <c r="G30" s="54">
        <v>0</v>
      </c>
      <c r="H30" s="36">
        <v>0</v>
      </c>
      <c r="I30" s="36">
        <v>0</v>
      </c>
      <c r="J30" s="36">
        <v>0</v>
      </c>
      <c r="K30" s="85">
        <v>0</v>
      </c>
      <c r="L30" s="55">
        <v>0</v>
      </c>
      <c r="M30" s="56">
        <v>0</v>
      </c>
      <c r="N30" s="49">
        <f t="shared" si="6"/>
        <v>0</v>
      </c>
    </row>
    <row r="31" spans="1:14" ht="16.5" thickBot="1">
      <c r="A31" s="42" t="s">
        <v>28</v>
      </c>
      <c r="B31" s="32">
        <v>5</v>
      </c>
      <c r="C31" s="32">
        <v>5</v>
      </c>
      <c r="D31" s="32">
        <v>5</v>
      </c>
      <c r="E31" s="32">
        <v>5</v>
      </c>
      <c r="F31" s="32">
        <v>5</v>
      </c>
      <c r="G31" s="32">
        <v>5</v>
      </c>
      <c r="H31" s="32">
        <v>5</v>
      </c>
      <c r="I31" s="32">
        <v>5</v>
      </c>
      <c r="J31" s="32">
        <v>5</v>
      </c>
      <c r="K31" s="32">
        <v>5</v>
      </c>
      <c r="L31" s="36">
        <v>0</v>
      </c>
      <c r="M31" s="36">
        <v>0</v>
      </c>
      <c r="N31" s="49">
        <f t="shared" si="6"/>
        <v>50</v>
      </c>
    </row>
    <row r="32" spans="1:14" ht="18.75" customHeight="1" thickBot="1">
      <c r="A32" s="27" t="s">
        <v>29</v>
      </c>
      <c r="B32" s="40">
        <f>SUM(B26:B31)</f>
        <v>57</v>
      </c>
      <c r="C32" s="40">
        <f aca="true" t="shared" si="7" ref="C32:M32">SUM(C26:C31)</f>
        <v>44.7</v>
      </c>
      <c r="D32" s="40">
        <f t="shared" si="7"/>
        <v>15</v>
      </c>
      <c r="E32" s="40">
        <f t="shared" si="7"/>
        <v>15</v>
      </c>
      <c r="F32" s="40">
        <f t="shared" si="7"/>
        <v>15</v>
      </c>
      <c r="G32" s="40">
        <f t="shared" si="7"/>
        <v>15</v>
      </c>
      <c r="H32" s="40">
        <f t="shared" si="7"/>
        <v>15</v>
      </c>
      <c r="I32" s="40">
        <f t="shared" si="7"/>
        <v>15</v>
      </c>
      <c r="J32" s="40">
        <f t="shared" si="7"/>
        <v>15</v>
      </c>
      <c r="K32" s="40">
        <f t="shared" si="7"/>
        <v>15</v>
      </c>
      <c r="L32" s="40">
        <f t="shared" si="7"/>
        <v>0</v>
      </c>
      <c r="M32" s="40">
        <f t="shared" si="7"/>
        <v>0</v>
      </c>
      <c r="N32" s="48">
        <f>SUM(N26:N31)</f>
        <v>221.7</v>
      </c>
    </row>
    <row r="33" spans="1:14" ht="15.75">
      <c r="A33" s="57" t="s">
        <v>30</v>
      </c>
      <c r="B33" s="45">
        <v>11</v>
      </c>
      <c r="C33" s="45">
        <v>5.5</v>
      </c>
      <c r="D33" s="46">
        <v>0</v>
      </c>
      <c r="E33" s="46">
        <v>0</v>
      </c>
      <c r="F33" s="45">
        <v>24</v>
      </c>
      <c r="G33" s="45">
        <v>25</v>
      </c>
      <c r="H33" s="45">
        <v>0</v>
      </c>
      <c r="I33" s="45">
        <v>9.5</v>
      </c>
      <c r="J33" s="46">
        <v>0</v>
      </c>
      <c r="K33" s="46">
        <v>0</v>
      </c>
      <c r="L33" s="46">
        <v>0</v>
      </c>
      <c r="M33" s="58">
        <v>0</v>
      </c>
      <c r="N33" s="59">
        <f>SUM(B33:M33)</f>
        <v>75</v>
      </c>
    </row>
    <row r="34" spans="1:14" ht="15.75">
      <c r="A34" s="57" t="s">
        <v>31</v>
      </c>
      <c r="B34" s="44">
        <v>4.9</v>
      </c>
      <c r="C34" s="44">
        <v>4.9</v>
      </c>
      <c r="D34" s="44">
        <v>4.9</v>
      </c>
      <c r="E34" s="44">
        <v>4.9</v>
      </c>
      <c r="F34" s="44">
        <v>4.9</v>
      </c>
      <c r="G34" s="44">
        <v>4.9</v>
      </c>
      <c r="H34" s="44">
        <v>4.9</v>
      </c>
      <c r="I34" s="44">
        <v>4.9</v>
      </c>
      <c r="J34" s="44">
        <v>4.9</v>
      </c>
      <c r="K34" s="44">
        <v>4.9</v>
      </c>
      <c r="L34" s="44">
        <v>4.9</v>
      </c>
      <c r="M34" s="44">
        <v>4.9</v>
      </c>
      <c r="N34" s="49">
        <f>SUM(B34:M34)</f>
        <v>58.79999999999999</v>
      </c>
    </row>
    <row r="35" spans="1:14" ht="16.5" thickBot="1">
      <c r="A35" s="60" t="s">
        <v>45</v>
      </c>
      <c r="B35" s="44">
        <v>2</v>
      </c>
      <c r="C35" s="44">
        <v>2</v>
      </c>
      <c r="D35" s="44">
        <v>2</v>
      </c>
      <c r="E35" s="44">
        <v>2</v>
      </c>
      <c r="F35" s="44">
        <v>2</v>
      </c>
      <c r="G35" s="44">
        <v>2</v>
      </c>
      <c r="H35" s="44">
        <v>2</v>
      </c>
      <c r="I35" s="44">
        <v>2</v>
      </c>
      <c r="J35" s="44">
        <v>2</v>
      </c>
      <c r="K35" s="38">
        <v>0</v>
      </c>
      <c r="L35" s="38">
        <v>0</v>
      </c>
      <c r="M35" s="38">
        <v>0</v>
      </c>
      <c r="N35" s="49">
        <f>SUM(B35:M35)</f>
        <v>18</v>
      </c>
    </row>
    <row r="36" spans="1:14" ht="19.5" thickBot="1">
      <c r="A36" s="27" t="s">
        <v>33</v>
      </c>
      <c r="B36" s="40">
        <f aca="true" t="shared" si="8" ref="B36:N36">SUM(B33:B35)</f>
        <v>17.9</v>
      </c>
      <c r="C36" s="61">
        <f t="shared" si="8"/>
        <v>12.4</v>
      </c>
      <c r="D36" s="40">
        <f t="shared" si="8"/>
        <v>6.9</v>
      </c>
      <c r="E36" s="40">
        <f t="shared" si="8"/>
        <v>6.9</v>
      </c>
      <c r="F36" s="40">
        <f t="shared" si="8"/>
        <v>30.9</v>
      </c>
      <c r="G36" s="40">
        <f t="shared" si="8"/>
        <v>31.9</v>
      </c>
      <c r="H36" s="40">
        <f t="shared" si="8"/>
        <v>6.9</v>
      </c>
      <c r="I36" s="40">
        <f t="shared" si="8"/>
        <v>16.4</v>
      </c>
      <c r="J36" s="40">
        <f t="shared" si="8"/>
        <v>6.9</v>
      </c>
      <c r="K36" s="40">
        <f t="shared" si="8"/>
        <v>4.9</v>
      </c>
      <c r="L36" s="40">
        <f t="shared" si="8"/>
        <v>4.9</v>
      </c>
      <c r="M36" s="62">
        <f t="shared" si="8"/>
        <v>4.9</v>
      </c>
      <c r="N36" s="41">
        <f t="shared" si="8"/>
        <v>151.79999999999998</v>
      </c>
    </row>
    <row r="37" spans="1:14" ht="16.5" customHeight="1">
      <c r="A37" s="57" t="s">
        <v>34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33">
        <f>SUM(B37:M37)</f>
        <v>0</v>
      </c>
    </row>
    <row r="38" spans="1:14" ht="15.75">
      <c r="A38" s="64" t="s">
        <v>35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33">
        <f>SUM(B38:M38)</f>
        <v>0</v>
      </c>
    </row>
    <row r="39" spans="1:14" ht="15.75">
      <c r="A39" s="57" t="s">
        <v>36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33">
        <f>SUM(B39:M39)</f>
        <v>0</v>
      </c>
    </row>
    <row r="40" spans="1:14" ht="15.75">
      <c r="A40" s="57" t="s">
        <v>37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33">
        <f>SUM(B40:M40)</f>
        <v>0</v>
      </c>
    </row>
    <row r="41" spans="1:14" ht="16.5" thickBot="1">
      <c r="A41" s="65" t="s">
        <v>32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33">
        <f>SUM(B41:M41)</f>
        <v>0</v>
      </c>
    </row>
    <row r="42" spans="1:14" ht="19.5" thickBot="1">
      <c r="A42" s="67" t="s">
        <v>38</v>
      </c>
      <c r="B42" s="61">
        <f aca="true" t="shared" si="9" ref="B42:N42">SUM(B37:B41)</f>
        <v>0</v>
      </c>
      <c r="C42" s="61">
        <f t="shared" si="9"/>
        <v>0</v>
      </c>
      <c r="D42" s="40">
        <f t="shared" si="9"/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0</v>
      </c>
      <c r="I42" s="40">
        <f t="shared" si="9"/>
        <v>0</v>
      </c>
      <c r="J42" s="40">
        <f t="shared" si="9"/>
        <v>0</v>
      </c>
      <c r="K42" s="40">
        <f t="shared" si="9"/>
        <v>0</v>
      </c>
      <c r="L42" s="40">
        <f t="shared" si="9"/>
        <v>0</v>
      </c>
      <c r="M42" s="62">
        <f t="shared" si="9"/>
        <v>0</v>
      </c>
      <c r="N42" s="68">
        <f t="shared" si="9"/>
        <v>0</v>
      </c>
    </row>
    <row r="43" spans="1:14" ht="19.5" thickBot="1">
      <c r="A43" s="69" t="s">
        <v>39</v>
      </c>
      <c r="B43" s="61">
        <f>B36+B32+B42+B25</f>
        <v>115.80000000000001</v>
      </c>
      <c r="C43" s="61">
        <f aca="true" t="shared" si="10" ref="C43:M43">C36+C32+C42+C25</f>
        <v>177</v>
      </c>
      <c r="D43" s="61">
        <f t="shared" si="10"/>
        <v>139.8</v>
      </c>
      <c r="E43" s="61">
        <f t="shared" si="10"/>
        <v>138.8</v>
      </c>
      <c r="F43" s="61">
        <f t="shared" si="10"/>
        <v>133.8</v>
      </c>
      <c r="G43" s="61">
        <f t="shared" si="10"/>
        <v>62.8</v>
      </c>
      <c r="H43" s="61">
        <f t="shared" si="10"/>
        <v>37.8</v>
      </c>
      <c r="I43" s="61">
        <f t="shared" si="10"/>
        <v>47.3</v>
      </c>
      <c r="J43" s="61">
        <f t="shared" si="10"/>
        <v>37.8</v>
      </c>
      <c r="K43" s="61">
        <f t="shared" si="10"/>
        <v>24.799999999999997</v>
      </c>
      <c r="L43" s="61">
        <f t="shared" si="10"/>
        <v>9.8</v>
      </c>
      <c r="M43" s="61">
        <f t="shared" si="10"/>
        <v>9.8</v>
      </c>
      <c r="N43" s="61">
        <f>N36+N32+N42+N25</f>
        <v>935.3</v>
      </c>
    </row>
    <row r="44" spans="1:14" ht="19.5" thickBot="1">
      <c r="A44" s="69" t="s">
        <v>40</v>
      </c>
      <c r="B44" s="70">
        <f>B11*0.055</f>
        <v>38.61</v>
      </c>
      <c r="C44" s="70">
        <f aca="true" t="shared" si="11" ref="C44:M44">C11*0.055</f>
        <v>38.61</v>
      </c>
      <c r="D44" s="70">
        <f t="shared" si="11"/>
        <v>38.61</v>
      </c>
      <c r="E44" s="70">
        <f t="shared" si="11"/>
        <v>38.61</v>
      </c>
      <c r="F44" s="70">
        <f t="shared" si="11"/>
        <v>60.61</v>
      </c>
      <c r="G44" s="70">
        <f t="shared" si="11"/>
        <v>38.61</v>
      </c>
      <c r="H44" s="70">
        <f t="shared" si="11"/>
        <v>38.61</v>
      </c>
      <c r="I44" s="70">
        <f t="shared" si="11"/>
        <v>38.61</v>
      </c>
      <c r="J44" s="70">
        <f t="shared" si="11"/>
        <v>60.61</v>
      </c>
      <c r="K44" s="70">
        <f t="shared" si="11"/>
        <v>0</v>
      </c>
      <c r="L44" s="70">
        <f t="shared" si="11"/>
        <v>0</v>
      </c>
      <c r="M44" s="70">
        <f t="shared" si="11"/>
        <v>0</v>
      </c>
      <c r="N44" s="71">
        <f>SUM(B44:M44)</f>
        <v>391.49000000000007</v>
      </c>
    </row>
    <row r="45" spans="1:14" ht="18" customHeight="1" thickBot="1">
      <c r="A45" s="72" t="s">
        <v>41</v>
      </c>
      <c r="B45" s="70">
        <f>B17+B25+B32+B36+B42+B44</f>
        <v>486.63</v>
      </c>
      <c r="C45" s="70">
        <f aca="true" t="shared" si="12" ref="C45:L45">C17+C25+C32+C36+C42+C44</f>
        <v>547.8299999999999</v>
      </c>
      <c r="D45" s="70">
        <f t="shared" si="12"/>
        <v>510.63</v>
      </c>
      <c r="E45" s="70">
        <f t="shared" si="12"/>
        <v>509.63</v>
      </c>
      <c r="F45" s="70">
        <f t="shared" si="12"/>
        <v>526.63</v>
      </c>
      <c r="G45" s="70">
        <f t="shared" si="12"/>
        <v>433.63</v>
      </c>
      <c r="H45" s="70">
        <f t="shared" si="12"/>
        <v>408.63</v>
      </c>
      <c r="I45" s="70">
        <f t="shared" si="12"/>
        <v>418.13</v>
      </c>
      <c r="J45" s="70">
        <f t="shared" si="12"/>
        <v>430.63</v>
      </c>
      <c r="K45" s="70">
        <f t="shared" si="12"/>
        <v>357.02</v>
      </c>
      <c r="L45" s="70">
        <f t="shared" si="12"/>
        <v>342.02</v>
      </c>
      <c r="M45" s="70">
        <f>M17+M25+M32+M36+M42+M44</f>
        <v>342.02</v>
      </c>
      <c r="N45" s="70">
        <f>N17+N25+N32+N36+N42+N44</f>
        <v>5313.43</v>
      </c>
    </row>
    <row r="46" spans="1:14" ht="18.75" customHeight="1" thickBot="1">
      <c r="A46" s="73" t="s">
        <v>42</v>
      </c>
      <c r="B46" s="70">
        <f>B11-B45</f>
        <v>215.37</v>
      </c>
      <c r="C46" s="70">
        <f aca="true" t="shared" si="13" ref="C46:M46">C11-C45</f>
        <v>154.17000000000007</v>
      </c>
      <c r="D46" s="70">
        <f t="shared" si="13"/>
        <v>191.37</v>
      </c>
      <c r="E46" s="70">
        <f t="shared" si="13"/>
        <v>192.37</v>
      </c>
      <c r="F46" s="70">
        <f t="shared" si="13"/>
        <v>575.37</v>
      </c>
      <c r="G46" s="70">
        <f t="shared" si="13"/>
        <v>268.37</v>
      </c>
      <c r="H46" s="70">
        <f t="shared" si="13"/>
        <v>293.37</v>
      </c>
      <c r="I46" s="70">
        <f t="shared" si="13"/>
        <v>283.87</v>
      </c>
      <c r="J46" s="70">
        <f t="shared" si="13"/>
        <v>671.37</v>
      </c>
      <c r="K46" s="70">
        <f t="shared" si="13"/>
        <v>-357.02</v>
      </c>
      <c r="L46" s="70">
        <f t="shared" si="13"/>
        <v>-342.02</v>
      </c>
      <c r="M46" s="70">
        <f t="shared" si="13"/>
        <v>-342.02</v>
      </c>
      <c r="N46" s="71">
        <f>N11-N45</f>
        <v>1804.5699999999997</v>
      </c>
    </row>
    <row r="47" spans="1:14" ht="20.25" customHeight="1" thickBot="1">
      <c r="A47" s="74" t="s">
        <v>43</v>
      </c>
      <c r="B47" s="75">
        <v>206</v>
      </c>
      <c r="C47" s="76">
        <f>B48</f>
        <v>421.37</v>
      </c>
      <c r="D47" s="77">
        <f aca="true" t="shared" si="14" ref="D47:M47">C48</f>
        <v>575.5400000000001</v>
      </c>
      <c r="E47" s="77">
        <f t="shared" si="14"/>
        <v>766.9100000000001</v>
      </c>
      <c r="F47" s="77">
        <f t="shared" si="14"/>
        <v>959.2800000000001</v>
      </c>
      <c r="G47" s="77">
        <f t="shared" si="14"/>
        <v>1534.65</v>
      </c>
      <c r="H47" s="77">
        <f t="shared" si="14"/>
        <v>1803.02</v>
      </c>
      <c r="I47" s="77">
        <f t="shared" si="14"/>
        <v>2096.39</v>
      </c>
      <c r="J47" s="77">
        <f t="shared" si="14"/>
        <v>2380.2599999999998</v>
      </c>
      <c r="K47" s="77">
        <f t="shared" si="14"/>
        <v>3051.6299999999997</v>
      </c>
      <c r="L47" s="77">
        <f t="shared" si="14"/>
        <v>2694.6099999999997</v>
      </c>
      <c r="M47" s="78">
        <f t="shared" si="14"/>
        <v>2352.5899999999997</v>
      </c>
      <c r="N47" s="71">
        <f>B47</f>
        <v>206</v>
      </c>
    </row>
    <row r="48" spans="1:14" ht="19.5" customHeight="1" thickBot="1">
      <c r="A48" s="79" t="s">
        <v>44</v>
      </c>
      <c r="B48" s="80">
        <f>B46+B47</f>
        <v>421.37</v>
      </c>
      <c r="C48" s="81">
        <f>C46+C47</f>
        <v>575.5400000000001</v>
      </c>
      <c r="D48" s="81">
        <f aca="true" t="shared" si="15" ref="D48:M48">D46+D47</f>
        <v>766.9100000000001</v>
      </c>
      <c r="E48" s="81">
        <f>E46+E47</f>
        <v>959.2800000000001</v>
      </c>
      <c r="F48" s="81">
        <f t="shared" si="15"/>
        <v>1534.65</v>
      </c>
      <c r="G48" s="81">
        <f t="shared" si="15"/>
        <v>1803.02</v>
      </c>
      <c r="H48" s="81">
        <f t="shared" si="15"/>
        <v>2096.39</v>
      </c>
      <c r="I48" s="81">
        <f t="shared" si="15"/>
        <v>2380.2599999999998</v>
      </c>
      <c r="J48" s="81">
        <f t="shared" si="15"/>
        <v>3051.6299999999997</v>
      </c>
      <c r="K48" s="81">
        <f t="shared" si="15"/>
        <v>2694.6099999999997</v>
      </c>
      <c r="L48" s="81">
        <f t="shared" si="15"/>
        <v>2352.5899999999997</v>
      </c>
      <c r="M48" s="82">
        <f t="shared" si="15"/>
        <v>2010.5699999999997</v>
      </c>
      <c r="N48" s="71">
        <f>N46+N47</f>
        <v>2010.5699999999997</v>
      </c>
    </row>
    <row r="49" spans="2:15" ht="12.75">
      <c r="B49" s="83"/>
      <c r="C49" s="83"/>
      <c r="D49" s="83"/>
      <c r="E49" s="83"/>
      <c r="F49" s="83"/>
      <c r="G49" s="83"/>
      <c r="O49" s="84"/>
    </row>
    <row r="52" ht="12.75">
      <c r="E52" s="34"/>
    </row>
  </sheetData>
  <sheetProtection/>
  <printOptions/>
  <pageMargins left="0.17" right="0.28" top="0.16" bottom="0.13" header="0.12" footer="0.13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B1">
      <selection activeCell="N25" sqref="N25"/>
    </sheetView>
  </sheetViews>
  <sheetFormatPr defaultColWidth="9.140625" defaultRowHeight="15"/>
  <sheetData>
    <row r="2" ht="15.75">
      <c r="N2" s="87" t="s">
        <v>59</v>
      </c>
    </row>
    <row r="3" spans="2:14" ht="15.75">
      <c r="B3" s="87" t="s">
        <v>48</v>
      </c>
      <c r="N3" s="89" t="s">
        <v>60</v>
      </c>
    </row>
    <row r="4" spans="2:14" ht="15.75">
      <c r="B4" s="87" t="s">
        <v>49</v>
      </c>
      <c r="N4" s="90" t="s">
        <v>61</v>
      </c>
    </row>
    <row r="5" spans="2:14" ht="15.75">
      <c r="B5" s="87" t="s">
        <v>50</v>
      </c>
      <c r="N5" s="90" t="s">
        <v>62</v>
      </c>
    </row>
    <row r="6" spans="2:14" ht="15.75">
      <c r="B6" s="87" t="s">
        <v>51</v>
      </c>
      <c r="N6" s="90" t="s">
        <v>63</v>
      </c>
    </row>
    <row r="7" spans="2:14" ht="15.75">
      <c r="B7" s="87" t="s">
        <v>52</v>
      </c>
      <c r="N7" s="90" t="s">
        <v>64</v>
      </c>
    </row>
    <row r="8" spans="2:14" ht="15.75">
      <c r="B8" s="87" t="s">
        <v>53</v>
      </c>
      <c r="N8" s="90" t="s">
        <v>65</v>
      </c>
    </row>
    <row r="9" spans="2:14" ht="15.75">
      <c r="B9" s="87" t="s">
        <v>54</v>
      </c>
      <c r="N9" s="90" t="s">
        <v>66</v>
      </c>
    </row>
    <row r="10" spans="2:14" ht="15.75">
      <c r="B10" s="87" t="s">
        <v>55</v>
      </c>
      <c r="N10" s="90" t="s">
        <v>67</v>
      </c>
    </row>
    <row r="11" spans="2:14" ht="15.75">
      <c r="B11" s="87" t="s">
        <v>56</v>
      </c>
      <c r="N11" s="90" t="s">
        <v>68</v>
      </c>
    </row>
    <row r="12" ht="15.75">
      <c r="B12" s="87" t="s">
        <v>57</v>
      </c>
    </row>
    <row r="13" ht="15.75">
      <c r="B13" s="88" t="s">
        <v>58</v>
      </c>
    </row>
    <row r="15" ht="15">
      <c r="N15">
        <v>40000</v>
      </c>
    </row>
    <row r="16" spans="3:14" ht="15">
      <c r="C16">
        <v>60</v>
      </c>
      <c r="N16">
        <v>18000</v>
      </c>
    </row>
    <row r="17" spans="3:14" ht="15">
      <c r="C17">
        <v>63</v>
      </c>
      <c r="N17">
        <v>82500</v>
      </c>
    </row>
    <row r="18" spans="3:14" ht="15">
      <c r="C18">
        <v>58.8</v>
      </c>
      <c r="N18">
        <v>52500</v>
      </c>
    </row>
    <row r="19" spans="3:14" ht="15">
      <c r="C19">
        <v>36</v>
      </c>
      <c r="N19">
        <v>72000</v>
      </c>
    </row>
    <row r="20" spans="3:14" ht="15">
      <c r="C20">
        <v>18</v>
      </c>
      <c r="N20">
        <v>12000</v>
      </c>
    </row>
    <row r="21" spans="3:14" ht="15">
      <c r="C21">
        <v>75</v>
      </c>
      <c r="N21">
        <v>50000</v>
      </c>
    </row>
    <row r="22" spans="3:14" ht="15">
      <c r="C22">
        <v>25</v>
      </c>
      <c r="N22">
        <v>52000</v>
      </c>
    </row>
    <row r="23" spans="3:14" ht="15">
      <c r="C23">
        <v>50</v>
      </c>
      <c r="N23">
        <f>SUM(N15:N22)</f>
        <v>379000</v>
      </c>
    </row>
    <row r="24" spans="3:14" ht="15">
      <c r="C24">
        <v>50</v>
      </c>
      <c r="N24" s="94">
        <v>557500</v>
      </c>
    </row>
    <row r="25" spans="3:14" ht="15">
      <c r="C25">
        <v>50</v>
      </c>
      <c r="N25">
        <f>N23+N24</f>
        <v>936500</v>
      </c>
    </row>
    <row r="26" ht="15">
      <c r="C26">
        <v>71.7</v>
      </c>
    </row>
    <row r="27" ht="15">
      <c r="C27">
        <f>SUM(C16:C26)</f>
        <v>557.5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Наумов</cp:lastModifiedBy>
  <cp:lastPrinted>2011-09-05T13:22:21Z</cp:lastPrinted>
  <dcterms:created xsi:type="dcterms:W3CDTF">2010-09-07T19:46:03Z</dcterms:created>
  <dcterms:modified xsi:type="dcterms:W3CDTF">2011-09-06T13:46:19Z</dcterms:modified>
  <cp:category/>
  <cp:version/>
  <cp:contentType/>
  <cp:contentStatus/>
</cp:coreProperties>
</file>